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16966\Desktop\"/>
    </mc:Choice>
  </mc:AlternateContent>
  <xr:revisionPtr revIDLastSave="0" documentId="13_ncr:1_{BE5D73E2-86C7-4C37-9EB2-415F04B72333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舵轮计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 s="1"/>
  <c r="E12" i="1" s="1"/>
  <c r="C8" i="1"/>
  <c r="D16" i="1" s="1"/>
  <c r="C7" i="1"/>
  <c r="D10" i="1" l="1"/>
  <c r="D18" i="1"/>
  <c r="D14" i="1"/>
  <c r="D19" i="1" l="1"/>
  <c r="D20" i="1" s="1"/>
  <c r="D21" i="1" s="1"/>
  <c r="D22" i="1" s="1"/>
</calcChain>
</file>

<file path=xl/sharedStrings.xml><?xml version="1.0" encoding="utf-8"?>
<sst xmlns="http://schemas.openxmlformats.org/spreadsheetml/2006/main" count="47" uniqueCount="47">
  <si>
    <t>序号</t>
  </si>
  <si>
    <t>项目</t>
  </si>
  <si>
    <t>参数/计算</t>
  </si>
  <si>
    <t>取值</t>
  </si>
  <si>
    <t>备注</t>
  </si>
  <si>
    <t>参数</t>
  </si>
  <si>
    <t>数值</t>
  </si>
  <si>
    <t>舵轮</t>
  </si>
  <si>
    <t>取90%</t>
  </si>
  <si>
    <t>减速比</t>
  </si>
  <si>
    <t>α</t>
  </si>
  <si>
    <t>滚动摩擦系数（f）</t>
  </si>
  <si>
    <t>车辆加速度j（m/s平方）</t>
  </si>
  <si>
    <t>F5=F1+F3</t>
  </si>
  <si>
    <t>负载爬坡时</t>
  </si>
  <si>
    <t>F5*D/2</t>
  </si>
  <si>
    <t>极限最大</t>
  </si>
  <si>
    <t>电机终选型</t>
  </si>
  <si>
    <t>舵轮传递效率</t>
    <phoneticPr fontId="5" type="noConversion"/>
  </si>
  <si>
    <t>F*j/g=17150*0.1/9.8</t>
    <phoneticPr fontId="5" type="noConversion"/>
  </si>
  <si>
    <t>V/△t</t>
    <phoneticPr fontId="5" type="noConversion"/>
  </si>
  <si>
    <r>
      <t>G1*cos</t>
    </r>
    <r>
      <rPr>
        <sz val="11"/>
        <color theme="1"/>
        <rFont val="Calibri"/>
        <family val="3"/>
        <charset val="161"/>
      </rPr>
      <t>α</t>
    </r>
    <r>
      <rPr>
        <sz val="11"/>
        <color theme="1"/>
        <rFont val="宋体"/>
        <family val="3"/>
        <charset val="134"/>
        <scheme val="minor"/>
      </rPr>
      <t>*f</t>
    </r>
    <phoneticPr fontId="5" type="noConversion"/>
  </si>
  <si>
    <t>驱动轮数量</t>
    <phoneticPr fontId="5" type="noConversion"/>
  </si>
  <si>
    <t>单轮垂直载荷（按20%偏载）</t>
    <phoneticPr fontId="5" type="noConversion"/>
  </si>
  <si>
    <t>电机转速    r/min</t>
    <phoneticPr fontId="5" type="noConversion"/>
  </si>
  <si>
    <t>驱动轮尺寸（直径D   m）</t>
    <phoneticPr fontId="5" type="noConversion"/>
  </si>
  <si>
    <t>行驶速度  m/s</t>
    <phoneticPr fontId="5" type="noConversion"/>
  </si>
  <si>
    <t>根据速度推算速比</t>
    <phoneticPr fontId="5" type="noConversion"/>
  </si>
  <si>
    <t>常规路况取0.02    路况越差取越大</t>
    <phoneticPr fontId="5" type="noConversion"/>
  </si>
  <si>
    <r>
      <t>爬坡坡度</t>
    </r>
    <r>
      <rPr>
        <sz val="11"/>
        <color theme="1"/>
        <rFont val="Calibri"/>
        <family val="2"/>
      </rPr>
      <t>α</t>
    </r>
    <r>
      <rPr>
        <sz val="11"/>
        <color theme="1"/>
        <rFont val="宋体"/>
        <family val="3"/>
        <charset val="134"/>
        <scheme val="minor"/>
      </rPr>
      <t xml:space="preserve">    %</t>
    </r>
    <phoneticPr fontId="5" type="noConversion"/>
  </si>
  <si>
    <t>车辆总重（含负载）  KG</t>
    <phoneticPr fontId="5" type="noConversion"/>
  </si>
  <si>
    <t>单轮牵引的重量G1  N</t>
    <phoneticPr fontId="5" type="noConversion"/>
  </si>
  <si>
    <t>加速度阻力（F4） N</t>
    <phoneticPr fontId="5" type="noConversion"/>
  </si>
  <si>
    <t>最大阻力F5   N</t>
    <phoneticPr fontId="5" type="noConversion"/>
  </si>
  <si>
    <t>单轮最大阻力矩M    （Nm）</t>
    <phoneticPr fontId="5" type="noConversion"/>
  </si>
  <si>
    <t>滚动阻力（F3）   N</t>
    <phoneticPr fontId="5" type="noConversion"/>
  </si>
  <si>
    <t>爬坡阻力（F1）   N</t>
    <phoneticPr fontId="5" type="noConversion"/>
  </si>
  <si>
    <t>万向轮数量</t>
    <phoneticPr fontId="5" type="noConversion"/>
  </si>
  <si>
    <t>蓝色内容需要填写数据</t>
    <phoneticPr fontId="5" type="noConversion"/>
  </si>
  <si>
    <t>黄色自动计算</t>
    <phoneticPr fontId="5" type="noConversion"/>
  </si>
  <si>
    <t>白色内容忽略</t>
    <phoneticPr fontId="5" type="noConversion"/>
  </si>
  <si>
    <t>米/小时</t>
    <phoneticPr fontId="5" type="noConversion"/>
  </si>
  <si>
    <t>舵轮行走功率计算</t>
    <phoneticPr fontId="5" type="noConversion"/>
  </si>
  <si>
    <t>减速比选择参照样本，可接受定制</t>
    <phoneticPr fontId="5" type="noConversion"/>
  </si>
  <si>
    <t>所需的单电机功率（最小）（KW）</t>
    <phoneticPr fontId="5" type="noConversion"/>
  </si>
  <si>
    <t>所需的单电机扭矩（最小）（Nm）</t>
    <phoneticPr fontId="5" type="noConversion"/>
  </si>
  <si>
    <t>主要用来验证舵轮垂直承压能力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</si>
</sst>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6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Calibri"/>
      <family val="2"/>
    </font>
    <font>
      <sz val="11"/>
      <color theme="1"/>
      <name val="Calibri"/>
      <family val="3"/>
      <charset val="161"/>
    </font>
    <font>
      <b/>
      <sz val="11"/>
      <color theme="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5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1" fillId="5" borderId="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10" fontId="0" fillId="7" borderId="5" xfId="0" applyNumberForma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108857</xdr:rowOff>
    </xdr:from>
    <xdr:to>
      <xdr:col>1</xdr:col>
      <xdr:colOff>1238249</xdr:colOff>
      <xdr:row>0</xdr:row>
      <xdr:rowOff>767368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906443C-BDC3-348C-1667-E3859C9B5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4" y="108857"/>
          <a:ext cx="1408339" cy="658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="70" zoomScaleNormal="70" workbookViewId="0">
      <selection activeCell="L6" sqref="L6"/>
    </sheetView>
  </sheetViews>
  <sheetFormatPr defaultColWidth="9" defaultRowHeight="13.5" x14ac:dyDescent="0.3"/>
  <cols>
    <col min="1" max="1" width="6.796875" style="1" customWidth="1"/>
    <col min="2" max="2" width="30.59765625" style="1" customWidth="1"/>
    <col min="3" max="3" width="28.33203125" style="1" customWidth="1"/>
    <col min="4" max="4" width="22.265625" style="1" customWidth="1"/>
    <col min="5" max="5" width="16.796875" style="1" customWidth="1"/>
    <col min="6" max="6" width="31.46484375" style="1" customWidth="1"/>
    <col min="7" max="7" width="22.46484375" customWidth="1"/>
  </cols>
  <sheetData>
    <row r="1" spans="1:10" ht="65.650000000000006" customHeight="1" x14ac:dyDescent="0.3">
      <c r="A1" s="38" t="s">
        <v>42</v>
      </c>
      <c r="B1" s="39"/>
      <c r="C1" s="39"/>
      <c r="D1" s="39"/>
      <c r="E1" s="39"/>
      <c r="F1" s="39"/>
    </row>
    <row r="2" spans="1:10" ht="25.05" customHeight="1" x14ac:dyDescent="0.3">
      <c r="A2" s="32" t="s">
        <v>0</v>
      </c>
      <c r="B2" s="32" t="s">
        <v>1</v>
      </c>
      <c r="C2" s="2" t="s">
        <v>2</v>
      </c>
      <c r="D2" s="40" t="s">
        <v>3</v>
      </c>
      <c r="E2" s="37"/>
      <c r="F2" s="3" t="s">
        <v>4</v>
      </c>
      <c r="G2" s="23" t="s">
        <v>38</v>
      </c>
    </row>
    <row r="3" spans="1:10" ht="25.05" customHeight="1" x14ac:dyDescent="0.3">
      <c r="A3" s="33"/>
      <c r="B3" s="33"/>
      <c r="C3" s="2" t="s">
        <v>5</v>
      </c>
      <c r="D3" s="3" t="s">
        <v>6</v>
      </c>
      <c r="E3" s="3"/>
      <c r="F3" s="3"/>
      <c r="G3" s="24" t="s">
        <v>39</v>
      </c>
    </row>
    <row r="4" spans="1:10" ht="25.05" customHeight="1" x14ac:dyDescent="0.3">
      <c r="A4" s="3">
        <v>1</v>
      </c>
      <c r="B4" s="7" t="s">
        <v>18</v>
      </c>
      <c r="C4" s="2" t="s">
        <v>7</v>
      </c>
      <c r="D4" s="40" t="s">
        <v>8</v>
      </c>
      <c r="E4" s="37"/>
      <c r="F4" s="3"/>
      <c r="G4" s="25" t="s">
        <v>40</v>
      </c>
    </row>
    <row r="5" spans="1:10" ht="25.05" customHeight="1" x14ac:dyDescent="0.3">
      <c r="A5" s="3">
        <v>2</v>
      </c>
      <c r="B5" s="7" t="s">
        <v>30</v>
      </c>
      <c r="C5" s="9">
        <v>3000</v>
      </c>
      <c r="D5" s="3"/>
      <c r="E5" s="3"/>
      <c r="F5" s="3"/>
    </row>
    <row r="6" spans="1:10" ht="25.05" customHeight="1" x14ac:dyDescent="0.3">
      <c r="A6" s="3">
        <v>3</v>
      </c>
      <c r="B6" s="7" t="s">
        <v>22</v>
      </c>
      <c r="C6" s="10">
        <v>4</v>
      </c>
      <c r="D6" s="7" t="s">
        <v>37</v>
      </c>
      <c r="E6" s="9">
        <v>0</v>
      </c>
      <c r="F6" s="3"/>
    </row>
    <row r="7" spans="1:10" ht="25.05" customHeight="1" x14ac:dyDescent="0.3">
      <c r="A7" s="3">
        <v>4</v>
      </c>
      <c r="B7" s="7" t="s">
        <v>23</v>
      </c>
      <c r="C7" s="11">
        <f>C5/(C6+E6)*1.2</f>
        <v>900</v>
      </c>
      <c r="D7" s="42" t="s">
        <v>46</v>
      </c>
      <c r="E7" s="43"/>
      <c r="F7" s="44"/>
    </row>
    <row r="8" spans="1:10" ht="25.05" customHeight="1" x14ac:dyDescent="0.3">
      <c r="A8" s="3">
        <v>5</v>
      </c>
      <c r="B8" s="7" t="s">
        <v>31</v>
      </c>
      <c r="C8" s="11">
        <f>C5/C6*9.8</f>
        <v>7350.0000000000009</v>
      </c>
      <c r="D8" s="3"/>
      <c r="E8" s="3"/>
      <c r="F8" s="3"/>
    </row>
    <row r="9" spans="1:10" ht="25.05" customHeight="1" thickBot="1" x14ac:dyDescent="0.35">
      <c r="A9" s="3">
        <v>6</v>
      </c>
      <c r="B9" s="7" t="s">
        <v>25</v>
      </c>
      <c r="C9" s="9">
        <v>0.21</v>
      </c>
      <c r="D9" s="18"/>
      <c r="E9" s="3"/>
      <c r="F9" s="3"/>
    </row>
    <row r="10" spans="1:10" ht="25.05" customHeight="1" x14ac:dyDescent="0.3">
      <c r="A10" s="3">
        <v>7</v>
      </c>
      <c r="B10" s="3" t="s">
        <v>9</v>
      </c>
      <c r="C10" s="10">
        <v>27</v>
      </c>
      <c r="D10" s="21">
        <f>(C11*3.14*C9/60)/D12</f>
        <v>27</v>
      </c>
      <c r="E10" s="8"/>
      <c r="F10" s="49" t="s">
        <v>43</v>
      </c>
      <c r="J10" s="6" t="s">
        <v>10</v>
      </c>
    </row>
    <row r="11" spans="1:10" ht="25.05" customHeight="1" x14ac:dyDescent="0.3">
      <c r="A11" s="3">
        <v>8</v>
      </c>
      <c r="B11" s="7" t="s">
        <v>24</v>
      </c>
      <c r="C11" s="12">
        <v>3000</v>
      </c>
      <c r="D11" s="19" t="s">
        <v>27</v>
      </c>
      <c r="E11" s="8"/>
      <c r="F11" s="3"/>
      <c r="J11" s="6"/>
    </row>
    <row r="12" spans="1:10" ht="25.05" customHeight="1" thickBot="1" x14ac:dyDescent="0.35">
      <c r="A12" s="3">
        <v>9</v>
      </c>
      <c r="B12" s="7" t="s">
        <v>26</v>
      </c>
      <c r="C12" s="17">
        <f>C11/C10*C9*3.14/60</f>
        <v>1.221111111111111</v>
      </c>
      <c r="D12" s="22">
        <f>C12</f>
        <v>1.221111111111111</v>
      </c>
      <c r="E12" s="26">
        <f>D12*60*60</f>
        <v>4396</v>
      </c>
      <c r="F12" s="27" t="s">
        <v>41</v>
      </c>
    </row>
    <row r="13" spans="1:10" ht="25.05" customHeight="1" x14ac:dyDescent="0.3">
      <c r="A13" s="3">
        <v>10</v>
      </c>
      <c r="B13" s="7" t="s">
        <v>29</v>
      </c>
      <c r="C13" s="16">
        <v>0.05</v>
      </c>
      <c r="D13" s="29"/>
      <c r="E13" s="4"/>
      <c r="F13" s="3"/>
    </row>
    <row r="14" spans="1:10" ht="25.05" customHeight="1" x14ac:dyDescent="0.3">
      <c r="A14" s="3">
        <v>11</v>
      </c>
      <c r="B14" s="7" t="s">
        <v>36</v>
      </c>
      <c r="C14" s="7"/>
      <c r="D14" s="11">
        <f>C8*C13</f>
        <v>367.50000000000006</v>
      </c>
      <c r="E14" s="3"/>
      <c r="F14" s="3"/>
    </row>
    <row r="15" spans="1:10" ht="25.05" customHeight="1" x14ac:dyDescent="0.3">
      <c r="A15" s="3">
        <v>12</v>
      </c>
      <c r="B15" s="3" t="s">
        <v>11</v>
      </c>
      <c r="C15" s="12">
        <v>0.02</v>
      </c>
      <c r="D15" s="36" t="s">
        <v>28</v>
      </c>
      <c r="E15" s="37"/>
      <c r="F15" s="3"/>
    </row>
    <row r="16" spans="1:10" ht="25.05" customHeight="1" x14ac:dyDescent="0.3">
      <c r="A16" s="3">
        <v>13</v>
      </c>
      <c r="B16" s="7" t="s">
        <v>35</v>
      </c>
      <c r="C16" s="7" t="s">
        <v>21</v>
      </c>
      <c r="D16" s="11">
        <f>C8*C15</f>
        <v>147.00000000000003</v>
      </c>
      <c r="E16" s="3"/>
      <c r="F16" s="3"/>
    </row>
    <row r="17" spans="1:6" ht="25.05" customHeight="1" x14ac:dyDescent="0.3">
      <c r="A17" s="3">
        <v>14</v>
      </c>
      <c r="B17" s="3" t="s">
        <v>12</v>
      </c>
      <c r="C17" s="7" t="s">
        <v>20</v>
      </c>
      <c r="D17" s="9">
        <v>0.1</v>
      </c>
      <c r="E17" s="41"/>
      <c r="F17" s="3"/>
    </row>
    <row r="18" spans="1:6" ht="25.05" customHeight="1" x14ac:dyDescent="0.3">
      <c r="A18" s="3">
        <v>15</v>
      </c>
      <c r="B18" s="7" t="s">
        <v>32</v>
      </c>
      <c r="C18" s="7" t="s">
        <v>19</v>
      </c>
      <c r="D18" s="11">
        <f>C8*D17/9.8</f>
        <v>75</v>
      </c>
      <c r="E18" s="41"/>
      <c r="F18" s="3"/>
    </row>
    <row r="19" spans="1:6" ht="25.05" customHeight="1" x14ac:dyDescent="0.3">
      <c r="A19" s="3">
        <v>16</v>
      </c>
      <c r="B19" s="7" t="s">
        <v>33</v>
      </c>
      <c r="C19" s="7" t="s">
        <v>13</v>
      </c>
      <c r="D19" s="28">
        <f>D14+D16+D18</f>
        <v>589.50000000000011</v>
      </c>
      <c r="E19" s="5"/>
      <c r="F19" s="3" t="s">
        <v>14</v>
      </c>
    </row>
    <row r="20" spans="1:6" ht="25.05" customHeight="1" x14ac:dyDescent="0.3">
      <c r="A20" s="3">
        <v>17</v>
      </c>
      <c r="B20" s="7" t="s">
        <v>34</v>
      </c>
      <c r="C20" s="3" t="s">
        <v>15</v>
      </c>
      <c r="D20" s="13">
        <f>D19*C9/2</f>
        <v>61.897500000000008</v>
      </c>
      <c r="E20" s="3"/>
      <c r="F20" s="3" t="s">
        <v>16</v>
      </c>
    </row>
    <row r="21" spans="1:6" ht="35" customHeight="1" x14ac:dyDescent="0.3">
      <c r="A21" s="3">
        <v>18</v>
      </c>
      <c r="B21" s="34" t="s">
        <v>45</v>
      </c>
      <c r="C21" s="35"/>
      <c r="D21" s="20">
        <f>D20/D10/0.9</f>
        <v>2.5472222222222225</v>
      </c>
      <c r="E21" s="45"/>
      <c r="F21" s="46"/>
    </row>
    <row r="22" spans="1:6" ht="35" customHeight="1" x14ac:dyDescent="0.3">
      <c r="A22" s="3">
        <v>19</v>
      </c>
      <c r="B22" s="34" t="s">
        <v>44</v>
      </c>
      <c r="C22" s="35"/>
      <c r="D22" s="20">
        <f>D21/9550*C11</f>
        <v>0.80017452006980816</v>
      </c>
      <c r="E22" s="47"/>
      <c r="F22" s="48"/>
    </row>
    <row r="23" spans="1:6" ht="38.549999999999997" customHeight="1" x14ac:dyDescent="0.3">
      <c r="A23" s="3">
        <v>20</v>
      </c>
      <c r="B23" s="3" t="s">
        <v>17</v>
      </c>
      <c r="C23" s="30"/>
      <c r="D23" s="31"/>
      <c r="E23" s="31"/>
      <c r="F23" s="31"/>
    </row>
    <row r="24" spans="1:6" ht="53" customHeight="1" x14ac:dyDescent="0.3">
      <c r="C24" s="14"/>
      <c r="D24" s="15"/>
      <c r="E24" s="15"/>
      <c r="F24" s="15"/>
    </row>
  </sheetData>
  <mergeCells count="11">
    <mergeCell ref="D7:F7"/>
    <mergeCell ref="E21:F22"/>
    <mergeCell ref="A1:F1"/>
    <mergeCell ref="D2:E2"/>
    <mergeCell ref="D4:E4"/>
    <mergeCell ref="A2:A3"/>
    <mergeCell ref="B2:B3"/>
    <mergeCell ref="C23:F23"/>
    <mergeCell ref="B21:C21"/>
    <mergeCell ref="B22:C22"/>
    <mergeCell ref="D15:E15"/>
  </mergeCells>
  <phoneticPr fontId="5" type="noConversion"/>
  <pageMargins left="0.35416666666666702" right="0.27500000000000002" top="0.74803149606299202" bottom="0.118055555555556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舵轮计算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丰成 孙</cp:lastModifiedBy>
  <cp:lastPrinted>2021-08-11T03:11:00Z</cp:lastPrinted>
  <dcterms:created xsi:type="dcterms:W3CDTF">2021-08-11T02:27:00Z</dcterms:created>
  <dcterms:modified xsi:type="dcterms:W3CDTF">2024-05-15T07:01:41Z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DC543D415EBE4D4D95069F6EC59F84F9_13</vt:lpwstr>
  </property>
  <property fmtid="{D5CDD505-2E9C-101B-9397-08002B2CF9AE}" pid="3" name="KSOProductBuildVer">
    <vt:lpwstr>2052-11.1.0.14309</vt:lpwstr>
  </property>
</Properties>
</file>